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ster Sheet" sheetId="1" r:id="rId1"/>
    <sheet name="Annexure I" sheetId="2" r:id="rId2"/>
    <sheet name="II" sheetId="6" r:id="rId3"/>
    <sheet name="III" sheetId="8" r:id="rId4"/>
    <sheet name="IV" sheetId="7" r:id="rId5"/>
  </sheets>
  <definedNames>
    <definedName name="_xlnm.Print_Area" localSheetId="1">'Annexure I'!$A$1:$G$14</definedName>
    <definedName name="_xlnm.Print_Area" localSheetId="4">IV!$A$1:$P$15</definedName>
  </definedNames>
  <calcPr calcId="124519"/>
</workbook>
</file>

<file path=xl/calcChain.xml><?xml version="1.0" encoding="utf-8"?>
<calcChain xmlns="http://schemas.openxmlformats.org/spreadsheetml/2006/main">
  <c r="H38" i="1"/>
  <c r="H36"/>
  <c r="F38"/>
  <c r="G38" s="1"/>
  <c r="D14" i="8"/>
  <c r="F36" i="1"/>
  <c r="G36" s="1"/>
  <c r="E38"/>
  <c r="E36"/>
  <c r="E34"/>
  <c r="K40"/>
  <c r="J40"/>
  <c r="I40"/>
  <c r="F34"/>
  <c r="E40"/>
  <c r="D25"/>
  <c r="I25" s="1"/>
  <c r="H22"/>
  <c r="D13" i="8"/>
  <c r="E13" s="1"/>
  <c r="F13" s="1"/>
  <c r="C32" i="6"/>
  <c r="F40" i="1" l="1"/>
  <c r="G34"/>
  <c r="G40" s="1"/>
  <c r="D9" i="8"/>
  <c r="B8" i="7"/>
  <c r="B9" s="1"/>
  <c r="B10" s="1"/>
  <c r="B11" s="1"/>
  <c r="B12" s="1"/>
  <c r="B13" s="1"/>
  <c r="D34" i="6"/>
  <c r="D22"/>
  <c r="D21"/>
  <c r="D20"/>
  <c r="D19"/>
  <c r="D18"/>
  <c r="D17"/>
  <c r="D16"/>
  <c r="D15"/>
  <c r="D14"/>
  <c r="D13"/>
  <c r="D12"/>
  <c r="D11"/>
  <c r="A8" i="1"/>
  <c r="A9" s="1"/>
  <c r="A10" s="1"/>
  <c r="A11" s="1"/>
  <c r="A12" l="1"/>
  <c r="A13" s="1"/>
  <c r="A14" s="1"/>
  <c r="A15" s="1"/>
  <c r="D10" i="2"/>
  <c r="D11" i="1" s="1"/>
  <c r="H34" s="1"/>
  <c r="H40" s="1"/>
  <c r="D32" i="6"/>
  <c r="E9" i="2"/>
  <c r="E8"/>
  <c r="B10"/>
  <c r="C11" i="1" s="1"/>
  <c r="C30" s="1"/>
  <c r="D36" i="6"/>
  <c r="P9" i="7"/>
  <c r="G14"/>
  <c r="P12"/>
  <c r="N14"/>
  <c r="K14"/>
  <c r="O14"/>
  <c r="F14"/>
  <c r="D30" i="1" l="1"/>
  <c r="G11"/>
  <c r="A16"/>
  <c r="A17" s="1"/>
  <c r="M14" i="7"/>
  <c r="P11"/>
  <c r="E14"/>
  <c r="L14"/>
  <c r="P8"/>
  <c r="I14"/>
  <c r="J14"/>
  <c r="H14"/>
  <c r="P13"/>
  <c r="P10"/>
  <c r="C10" i="2"/>
  <c r="D14" i="7"/>
  <c r="E7" i="2"/>
  <c r="P7" i="7"/>
  <c r="A18" i="1" l="1"/>
  <c r="A19" s="1"/>
  <c r="A20" s="1"/>
  <c r="P14" i="7"/>
  <c r="A21" i="1" l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<sst xmlns="http://schemas.openxmlformats.org/spreadsheetml/2006/main" count="169" uniqueCount="95">
  <si>
    <t>Advertisement Expenses</t>
  </si>
  <si>
    <t>AMC Charges Paid</t>
  </si>
  <si>
    <t>Bank Charges</t>
  </si>
  <si>
    <t>Bank Interest Paid</t>
  </si>
  <si>
    <t>Depreciation A/c</t>
  </si>
  <si>
    <t>Electricity Expenses</t>
  </si>
  <si>
    <t>Fidelity Insurance Expenses</t>
  </si>
  <si>
    <t>Franking Expesnes</t>
  </si>
  <si>
    <t>Insurance Expenses</t>
  </si>
  <si>
    <t>Interest on ST Payment</t>
  </si>
  <si>
    <t>Internet Charges Paid</t>
  </si>
  <si>
    <t>Local Conveyance / Petrol Exp</t>
  </si>
  <si>
    <t>Misc Expenses</t>
  </si>
  <si>
    <t>Office Rent</t>
  </si>
  <si>
    <t>Photocopying Exp</t>
  </si>
  <si>
    <t>Printing &amp; Stationery Exp</t>
  </si>
  <si>
    <t>Professional Fees Paid</t>
  </si>
  <si>
    <t>Refund of Processing to Customer</t>
  </si>
  <si>
    <t>Repairing and Maintanance</t>
  </si>
  <si>
    <t>Salary Expenses</t>
  </si>
  <si>
    <t>Staff Welfare</t>
  </si>
  <si>
    <t>Sr.No.</t>
  </si>
  <si>
    <t>Particulars</t>
  </si>
  <si>
    <t>Amount</t>
  </si>
  <si>
    <t>Total</t>
  </si>
  <si>
    <t>Remarks</t>
  </si>
  <si>
    <t>Not required to deduct the TDS</t>
  </si>
  <si>
    <t>Please refer Annexure I</t>
  </si>
  <si>
    <t>Please refer Annexure II</t>
  </si>
  <si>
    <t>TDS Deducted</t>
  </si>
  <si>
    <t>Date</t>
  </si>
  <si>
    <t>Actual TDS Deducted</t>
  </si>
  <si>
    <t>Difference</t>
  </si>
  <si>
    <t>TDS to be Deducted</t>
  </si>
  <si>
    <t>April</t>
  </si>
  <si>
    <t>May</t>
  </si>
  <si>
    <t>June</t>
  </si>
  <si>
    <t>August</t>
  </si>
  <si>
    <t>July</t>
  </si>
  <si>
    <t>September</t>
  </si>
  <si>
    <t>October</t>
  </si>
  <si>
    <t>November</t>
  </si>
  <si>
    <t>December</t>
  </si>
  <si>
    <t>January</t>
  </si>
  <si>
    <t>February</t>
  </si>
  <si>
    <t>March</t>
  </si>
  <si>
    <t>Name</t>
  </si>
  <si>
    <t>Diff</t>
  </si>
  <si>
    <t>M/s ABC</t>
  </si>
  <si>
    <t>Tax Audit</t>
  </si>
  <si>
    <t>Financial Year 2014-15 (Assessment Year 2015-16)</t>
  </si>
  <si>
    <t>1700_TDS Reco</t>
  </si>
  <si>
    <t>Labour Charges Paid</t>
  </si>
  <si>
    <t>CA</t>
  </si>
  <si>
    <t>MR A</t>
  </si>
  <si>
    <t>MR B</t>
  </si>
  <si>
    <t>MR C</t>
  </si>
  <si>
    <t>MR D</t>
  </si>
  <si>
    <t>MR E</t>
  </si>
  <si>
    <t>MR F</t>
  </si>
  <si>
    <t>MR G</t>
  </si>
  <si>
    <t>Land Lord A</t>
  </si>
  <si>
    <t>Land Lord B</t>
  </si>
  <si>
    <t>Land Lord C</t>
  </si>
  <si>
    <t>MR X</t>
  </si>
  <si>
    <t>MR Y</t>
  </si>
  <si>
    <t>MR Z</t>
  </si>
  <si>
    <t>Interest Paid to ING Vysya Bank</t>
  </si>
  <si>
    <t>TDS on Labour Charges</t>
  </si>
  <si>
    <t>TDS on Rent</t>
  </si>
  <si>
    <t>TDS on Professional Fees</t>
  </si>
  <si>
    <t>TDS on Salary</t>
  </si>
  <si>
    <t>Not required to deduct the TDS. Please refer Annexure III</t>
  </si>
  <si>
    <t>Not required to deduct the TDS. Please refer Annexure IV</t>
  </si>
  <si>
    <t>194C</t>
  </si>
  <si>
    <t>194I</t>
  </si>
  <si>
    <t>194J</t>
  </si>
  <si>
    <t>Amont Below the Limit</t>
  </si>
  <si>
    <t>Tax deduction and collection Account Number (TAN)</t>
  </si>
  <si>
    <t>Section</t>
  </si>
  <si>
    <t>Nature of payment</t>
  </si>
  <si>
    <t>Total amount of payment or receipt of the nature specified in column (3)</t>
  </si>
  <si>
    <t>Total amount on which tax was required to be deducted or collected out of (4)</t>
  </si>
  <si>
    <t>Total amount on which tax was deducted or collected at specified rate out of (5)</t>
  </si>
  <si>
    <t>Amount of tax deducted or collected out of (6)</t>
  </si>
  <si>
    <t>Total amount on which tax was deducted or collected at less than specified rate out of (7)</t>
  </si>
  <si>
    <t>Amount of tax deducted or collected on (8)</t>
  </si>
  <si>
    <t>Amount of tax deducted or collected not deposited to the credit of the Central Government out of (6) and (8)</t>
  </si>
  <si>
    <t>PNES37835A</t>
  </si>
  <si>
    <t>Contract Charges</t>
  </si>
  <si>
    <t xml:space="preserve">Rent </t>
  </si>
  <si>
    <t>192J</t>
  </si>
  <si>
    <t>Professional Fees</t>
  </si>
  <si>
    <t>PXX37835A</t>
  </si>
  <si>
    <t>CS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</si>
</sst>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indexed="8"/>
      <name val="Calibri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3" xfId="0" applyBorder="1"/>
    <xf numFmtId="0" fontId="2" fillId="0" borderId="2" xfId="0" applyFont="1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49" fontId="4" fillId="0" borderId="3" xfId="0" applyNumberFormat="1" applyFont="1" applyBorder="1" applyAlignment="1">
      <alignment vertical="top"/>
    </xf>
    <xf numFmtId="0" fontId="3" fillId="0" borderId="2" xfId="0" applyFont="1" applyBorder="1"/>
    <xf numFmtId="164" fontId="4" fillId="0" borderId="0" xfId="1" applyNumberFormat="1" applyFont="1"/>
    <xf numFmtId="164" fontId="4" fillId="0" borderId="3" xfId="1" applyNumberFormat="1" applyFont="1" applyBorder="1" applyAlignment="1">
      <alignment horizontal="right" vertical="top"/>
    </xf>
    <xf numFmtId="164" fontId="3" fillId="0" borderId="2" xfId="1" applyNumberFormat="1" applyFont="1" applyBorder="1"/>
    <xf numFmtId="15" fontId="4" fillId="0" borderId="3" xfId="0" applyNumberFormat="1" applyFont="1" applyBorder="1" applyAlignment="1">
      <alignment horizontal="right" vertical="top"/>
    </xf>
    <xf numFmtId="164" fontId="4" fillId="0" borderId="0" xfId="0" applyNumberFormat="1" applyFont="1"/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3" fillId="0" borderId="0" xfId="1" applyNumberFormat="1" applyFont="1" applyAlignment="1">
      <alignment vertical="top"/>
    </xf>
    <xf numFmtId="0" fontId="4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164" fontId="3" fillId="0" borderId="2" xfId="1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164" fontId="4" fillId="0" borderId="0" xfId="1" applyNumberFormat="1" applyFont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2" xfId="1" applyNumberFormat="1" applyFont="1" applyBorder="1" applyAlignment="1">
      <alignment vertical="top"/>
    </xf>
    <xf numFmtId="164" fontId="4" fillId="0" borderId="3" xfId="1" applyNumberFormat="1" applyFont="1" applyBorder="1" applyAlignment="1">
      <alignment vertical="top"/>
    </xf>
    <xf numFmtId="0" fontId="0" fillId="0" borderId="0" xfId="0"/>
    <xf numFmtId="164" fontId="0" fillId="0" borderId="0" xfId="1" applyNumberFormat="1" applyFont="1"/>
    <xf numFmtId="164" fontId="4" fillId="0" borderId="4" xfId="1" applyNumberFormat="1" applyFont="1" applyBorder="1" applyAlignment="1">
      <alignment horizontal="right" vertical="top"/>
    </xf>
    <xf numFmtId="164" fontId="2" fillId="0" borderId="2" xfId="1" applyNumberFormat="1" applyFont="1" applyBorder="1"/>
    <xf numFmtId="164" fontId="0" fillId="0" borderId="3" xfId="1" applyNumberFormat="1" applyFont="1" applyBorder="1"/>
    <xf numFmtId="164" fontId="0" fillId="0" borderId="3" xfId="0" applyNumberFormat="1" applyBorder="1"/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164" fontId="2" fillId="0" borderId="0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4" fillId="0" borderId="0" xfId="0" applyFont="1" applyAlignment="1"/>
    <xf numFmtId="49" fontId="3" fillId="0" borderId="2" xfId="0" applyNumberFormat="1" applyFont="1" applyBorder="1" applyAlignment="1">
      <alignment vertical="top"/>
    </xf>
    <xf numFmtId="164" fontId="4" fillId="0" borderId="0" xfId="1" applyNumberFormat="1" applyFont="1" applyAlignment="1"/>
    <xf numFmtId="49" fontId="3" fillId="0" borderId="0" xfId="0" applyNumberFormat="1" applyFont="1" applyBorder="1" applyAlignment="1">
      <alignment vertical="top"/>
    </xf>
    <xf numFmtId="164" fontId="3" fillId="0" borderId="0" xfId="1" applyNumberFormat="1" applyFont="1" applyBorder="1" applyAlignment="1">
      <alignment vertical="top"/>
    </xf>
    <xf numFmtId="14" fontId="4" fillId="0" borderId="3" xfId="0" applyNumberFormat="1" applyFont="1" applyBorder="1" applyAlignment="1">
      <alignment horizontal="right" vertical="top"/>
    </xf>
    <xf numFmtId="0" fontId="3" fillId="0" borderId="0" xfId="0" applyFont="1" applyAlignment="1">
      <alignment wrapText="1"/>
    </xf>
    <xf numFmtId="164" fontId="4" fillId="0" borderId="0" xfId="0" applyNumberFormat="1" applyFont="1" applyAlignment="1"/>
    <xf numFmtId="164" fontId="4" fillId="0" borderId="2" xfId="0" applyNumberFormat="1" applyFont="1" applyBorder="1"/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4" fillId="0" borderId="2" xfId="0" applyFont="1" applyBorder="1" applyAlignment="1">
      <alignment horizontal="justify" vertical="top" wrapText="1"/>
    </xf>
    <xf numFmtId="0" fontId="5" fillId="0" borderId="3" xfId="0" applyFont="1" applyBorder="1"/>
    <xf numFmtId="164" fontId="5" fillId="0" borderId="3" xfId="2" applyNumberFormat="1" applyFont="1" applyBorder="1"/>
    <xf numFmtId="0" fontId="5" fillId="0" borderId="3" xfId="0" applyFont="1" applyFill="1" applyBorder="1"/>
    <xf numFmtId="164" fontId="5" fillId="0" borderId="3" xfId="2" applyNumberFormat="1" applyFont="1" applyFill="1" applyBorder="1"/>
    <xf numFmtId="0" fontId="7" fillId="0" borderId="2" xfId="0" applyFont="1" applyBorder="1"/>
    <xf numFmtId="164" fontId="7" fillId="0" borderId="2" xfId="0" applyNumberFormat="1" applyFont="1" applyBorder="1"/>
  </cellXfs>
  <cellStyles count="3">
    <cellStyle name="Comma" xfId="1" builtinId="3"/>
    <cellStyle name="Comma 1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tabSelected="1" workbookViewId="0">
      <pane xSplit="1" ySplit="6" topLeftCell="B33" activePane="bottomRight" state="frozen"/>
      <selection pane="topRight" activeCell="B1" sqref="B1"/>
      <selection pane="bottomLeft" activeCell="A7" sqref="A7"/>
      <selection pane="bottomRight" activeCell="A40" sqref="A40"/>
    </sheetView>
  </sheetViews>
  <sheetFormatPr defaultRowHeight="12.75"/>
  <cols>
    <col min="1" max="1" width="6.42578125" style="4" customWidth="1"/>
    <col min="2" max="2" width="38.85546875" style="4" bestFit="1" customWidth="1"/>
    <col min="3" max="3" width="16" style="9" bestFit="1" customWidth="1"/>
    <col min="4" max="4" width="16" style="9" customWidth="1"/>
    <col min="5" max="5" width="49.28515625" style="4" customWidth="1"/>
    <col min="6" max="7" width="11.85546875" style="4" bestFit="1" customWidth="1"/>
    <col min="8" max="16384" width="9.140625" style="4"/>
  </cols>
  <sheetData>
    <row r="1" spans="1:9">
      <c r="A1" s="45" t="s">
        <v>48</v>
      </c>
    </row>
    <row r="2" spans="1:9">
      <c r="A2" s="45" t="s">
        <v>49</v>
      </c>
    </row>
    <row r="3" spans="1:9">
      <c r="A3" s="46" t="s">
        <v>50</v>
      </c>
    </row>
    <row r="4" spans="1:9">
      <c r="A4" s="3" t="s">
        <v>51</v>
      </c>
    </row>
    <row r="6" spans="1:9" s="3" customFormat="1">
      <c r="A6" s="8" t="s">
        <v>21</v>
      </c>
      <c r="B6" s="8" t="s">
        <v>22</v>
      </c>
      <c r="C6" s="11" t="s">
        <v>23</v>
      </c>
      <c r="D6" s="11" t="s">
        <v>29</v>
      </c>
      <c r="E6" s="3" t="s">
        <v>25</v>
      </c>
      <c r="G6" s="3" t="s">
        <v>74</v>
      </c>
      <c r="H6" s="3" t="s">
        <v>75</v>
      </c>
      <c r="I6" s="3" t="s">
        <v>76</v>
      </c>
    </row>
    <row r="7" spans="1:9">
      <c r="A7" s="6">
        <v>1</v>
      </c>
      <c r="B7" s="7" t="s">
        <v>0</v>
      </c>
      <c r="C7" s="10">
        <v>2903</v>
      </c>
      <c r="D7" s="10">
        <v>0</v>
      </c>
      <c r="E7" s="4" t="s">
        <v>26</v>
      </c>
    </row>
    <row r="8" spans="1:9">
      <c r="A8" s="6">
        <f>A7+1</f>
        <v>2</v>
      </c>
      <c r="B8" s="7" t="s">
        <v>1</v>
      </c>
      <c r="C8" s="10">
        <v>12000</v>
      </c>
      <c r="D8" s="10">
        <v>0</v>
      </c>
      <c r="E8" s="4" t="s">
        <v>26</v>
      </c>
    </row>
    <row r="9" spans="1:9">
      <c r="A9" s="6">
        <f t="shared" ref="A9:A29" si="0">A8+1</f>
        <v>3</v>
      </c>
      <c r="B9" s="7" t="s">
        <v>2</v>
      </c>
      <c r="C9" s="10">
        <v>1007.29</v>
      </c>
      <c r="D9" s="10">
        <v>0</v>
      </c>
      <c r="E9" s="4" t="s">
        <v>26</v>
      </c>
    </row>
    <row r="10" spans="1:9">
      <c r="A10" s="6">
        <f t="shared" si="0"/>
        <v>4</v>
      </c>
      <c r="B10" s="7" t="s">
        <v>3</v>
      </c>
      <c r="C10" s="10">
        <v>5522</v>
      </c>
      <c r="D10" s="10">
        <v>0</v>
      </c>
      <c r="E10" s="4" t="s">
        <v>26</v>
      </c>
    </row>
    <row r="11" spans="1:9">
      <c r="A11" s="6">
        <f t="shared" si="0"/>
        <v>5</v>
      </c>
      <c r="B11" s="7" t="s">
        <v>52</v>
      </c>
      <c r="C11" s="10">
        <f>+'Annexure I'!B10</f>
        <v>630800</v>
      </c>
      <c r="D11" s="10">
        <f>+'Annexure I'!D10</f>
        <v>6220</v>
      </c>
      <c r="E11" s="4" t="s">
        <v>27</v>
      </c>
      <c r="G11" s="13">
        <f>+D11</f>
        <v>6220</v>
      </c>
    </row>
    <row r="12" spans="1:9">
      <c r="A12" s="6">
        <f t="shared" si="0"/>
        <v>6</v>
      </c>
      <c r="B12" s="7" t="s">
        <v>4</v>
      </c>
      <c r="C12" s="10">
        <v>280310</v>
      </c>
      <c r="D12" s="10">
        <v>0</v>
      </c>
      <c r="E12" s="4" t="s">
        <v>26</v>
      </c>
    </row>
    <row r="13" spans="1:9">
      <c r="A13" s="6">
        <f t="shared" si="0"/>
        <v>7</v>
      </c>
      <c r="B13" s="7" t="s">
        <v>5</v>
      </c>
      <c r="C13" s="10">
        <v>25200</v>
      </c>
      <c r="D13" s="10">
        <v>0</v>
      </c>
      <c r="E13" s="4" t="s">
        <v>26</v>
      </c>
    </row>
    <row r="14" spans="1:9">
      <c r="A14" s="6">
        <f t="shared" si="0"/>
        <v>8</v>
      </c>
      <c r="B14" s="7" t="s">
        <v>6</v>
      </c>
      <c r="C14" s="10">
        <v>12972.64</v>
      </c>
      <c r="D14" s="10">
        <v>0</v>
      </c>
      <c r="E14" s="4" t="s">
        <v>26</v>
      </c>
    </row>
    <row r="15" spans="1:9">
      <c r="A15" s="6">
        <f t="shared" si="0"/>
        <v>9</v>
      </c>
      <c r="B15" s="7" t="s">
        <v>7</v>
      </c>
      <c r="C15" s="10">
        <v>3000</v>
      </c>
      <c r="D15" s="10">
        <v>0</v>
      </c>
      <c r="E15" s="4" t="s">
        <v>26</v>
      </c>
    </row>
    <row r="16" spans="1:9">
      <c r="A16" s="6">
        <f t="shared" si="0"/>
        <v>10</v>
      </c>
      <c r="B16" s="7" t="s">
        <v>8</v>
      </c>
      <c r="C16" s="10">
        <v>20011</v>
      </c>
      <c r="D16" s="10">
        <v>0</v>
      </c>
      <c r="E16" s="4" t="s">
        <v>26</v>
      </c>
    </row>
    <row r="17" spans="1:12">
      <c r="A17" s="6">
        <f t="shared" si="0"/>
        <v>11</v>
      </c>
      <c r="B17" s="7" t="s">
        <v>9</v>
      </c>
      <c r="C17" s="10">
        <v>14472</v>
      </c>
      <c r="D17" s="10">
        <v>0</v>
      </c>
      <c r="E17" s="4" t="s">
        <v>26</v>
      </c>
    </row>
    <row r="18" spans="1:12">
      <c r="A18" s="6">
        <f t="shared" si="0"/>
        <v>12</v>
      </c>
      <c r="B18" s="7" t="s">
        <v>67</v>
      </c>
      <c r="C18" s="10">
        <v>39168</v>
      </c>
      <c r="D18" s="10">
        <v>0</v>
      </c>
      <c r="E18" s="4" t="s">
        <v>26</v>
      </c>
    </row>
    <row r="19" spans="1:12">
      <c r="A19" s="6">
        <f t="shared" si="0"/>
        <v>13</v>
      </c>
      <c r="B19" s="7" t="s">
        <v>10</v>
      </c>
      <c r="C19" s="10">
        <v>12495</v>
      </c>
      <c r="D19" s="10">
        <v>0</v>
      </c>
      <c r="E19" s="4" t="s">
        <v>26</v>
      </c>
    </row>
    <row r="20" spans="1:12">
      <c r="A20" s="6">
        <f t="shared" si="0"/>
        <v>14</v>
      </c>
      <c r="B20" s="7" t="s">
        <v>11</v>
      </c>
      <c r="C20" s="10">
        <v>69308</v>
      </c>
      <c r="D20" s="10">
        <v>0</v>
      </c>
      <c r="E20" s="4" t="s">
        <v>26</v>
      </c>
    </row>
    <row r="21" spans="1:12">
      <c r="A21" s="6">
        <f t="shared" si="0"/>
        <v>15</v>
      </c>
      <c r="B21" s="7" t="s">
        <v>12</v>
      </c>
      <c r="C21" s="10">
        <v>79.5</v>
      </c>
      <c r="D21" s="10">
        <v>0</v>
      </c>
      <c r="E21" s="4" t="s">
        <v>26</v>
      </c>
    </row>
    <row r="22" spans="1:12">
      <c r="A22" s="6">
        <f t="shared" si="0"/>
        <v>16</v>
      </c>
      <c r="B22" s="7" t="s">
        <v>13</v>
      </c>
      <c r="C22" s="10">
        <v>614900</v>
      </c>
      <c r="D22" s="10">
        <v>39990</v>
      </c>
      <c r="E22" s="4" t="s">
        <v>28</v>
      </c>
      <c r="H22" s="13">
        <f>+D22</f>
        <v>39990</v>
      </c>
    </row>
    <row r="23" spans="1:12">
      <c r="A23" s="6">
        <f t="shared" si="0"/>
        <v>17</v>
      </c>
      <c r="B23" s="7" t="s">
        <v>14</v>
      </c>
      <c r="C23" s="10">
        <v>6737</v>
      </c>
      <c r="D23" s="10">
        <v>0</v>
      </c>
      <c r="E23" s="4" t="s">
        <v>26</v>
      </c>
    </row>
    <row r="24" spans="1:12">
      <c r="A24" s="6">
        <f t="shared" si="0"/>
        <v>18</v>
      </c>
      <c r="B24" s="7" t="s">
        <v>15</v>
      </c>
      <c r="C24" s="10">
        <v>28022</v>
      </c>
      <c r="D24" s="10">
        <v>0</v>
      </c>
      <c r="E24" s="4" t="s">
        <v>26</v>
      </c>
    </row>
    <row r="25" spans="1:12">
      <c r="A25" s="6">
        <f t="shared" si="0"/>
        <v>19</v>
      </c>
      <c r="B25" s="7" t="s">
        <v>16</v>
      </c>
      <c r="C25" s="10">
        <v>159235</v>
      </c>
      <c r="D25" s="10">
        <f>+III!F13</f>
        <v>15250</v>
      </c>
      <c r="E25" s="4" t="s">
        <v>72</v>
      </c>
      <c r="I25" s="13">
        <f>+D25</f>
        <v>15250</v>
      </c>
    </row>
    <row r="26" spans="1:12">
      <c r="A26" s="6">
        <f t="shared" si="0"/>
        <v>20</v>
      </c>
      <c r="B26" s="7" t="s">
        <v>17</v>
      </c>
      <c r="C26" s="10">
        <v>7000</v>
      </c>
      <c r="D26" s="10">
        <v>0</v>
      </c>
      <c r="E26" s="4" t="s">
        <v>26</v>
      </c>
    </row>
    <row r="27" spans="1:12">
      <c r="A27" s="6">
        <f t="shared" si="0"/>
        <v>21</v>
      </c>
      <c r="B27" s="7" t="s">
        <v>18</v>
      </c>
      <c r="C27" s="10">
        <v>47317</v>
      </c>
      <c r="D27" s="10">
        <v>0</v>
      </c>
      <c r="E27" s="4" t="s">
        <v>26</v>
      </c>
    </row>
    <row r="28" spans="1:12">
      <c r="A28" s="6">
        <f t="shared" si="0"/>
        <v>22</v>
      </c>
      <c r="B28" s="7" t="s">
        <v>19</v>
      </c>
      <c r="C28" s="10">
        <v>1029500</v>
      </c>
      <c r="D28" s="10">
        <v>0</v>
      </c>
      <c r="E28" s="4" t="s">
        <v>73</v>
      </c>
    </row>
    <row r="29" spans="1:12">
      <c r="A29" s="6">
        <f t="shared" si="0"/>
        <v>23</v>
      </c>
      <c r="B29" s="7" t="s">
        <v>20</v>
      </c>
      <c r="C29" s="10">
        <v>238301</v>
      </c>
      <c r="D29" s="10">
        <v>0</v>
      </c>
      <c r="E29" s="4" t="s">
        <v>26</v>
      </c>
    </row>
    <row r="30" spans="1:12">
      <c r="A30" s="5"/>
      <c r="B30" s="8" t="s">
        <v>24</v>
      </c>
      <c r="C30" s="11">
        <f>SUM(C7:C29)</f>
        <v>3260260.43</v>
      </c>
      <c r="D30" s="11">
        <f>SUM(D7:D29)</f>
        <v>61460</v>
      </c>
    </row>
    <row r="32" spans="1:12" ht="191.25">
      <c r="B32" s="47" t="s">
        <v>78</v>
      </c>
      <c r="C32" s="47" t="s">
        <v>79</v>
      </c>
      <c r="D32" s="47" t="s">
        <v>80</v>
      </c>
      <c r="E32" s="47" t="s">
        <v>81</v>
      </c>
      <c r="F32" s="47" t="s">
        <v>82</v>
      </c>
      <c r="G32" s="47" t="s">
        <v>83</v>
      </c>
      <c r="H32" s="47" t="s">
        <v>84</v>
      </c>
      <c r="I32" s="47" t="s">
        <v>85</v>
      </c>
      <c r="J32" s="47" t="s">
        <v>86</v>
      </c>
      <c r="K32" s="47" t="s">
        <v>87</v>
      </c>
      <c r="L32" s="25"/>
    </row>
    <row r="33" spans="2:12" ht="15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25"/>
    </row>
    <row r="34" spans="2:12" ht="15">
      <c r="B34" s="48" t="s">
        <v>93</v>
      </c>
      <c r="C34" s="48" t="s">
        <v>74</v>
      </c>
      <c r="D34" s="48" t="s">
        <v>89</v>
      </c>
      <c r="E34" s="49">
        <f>+C11</f>
        <v>630800</v>
      </c>
      <c r="F34" s="49">
        <f>E34</f>
        <v>630800</v>
      </c>
      <c r="G34" s="49">
        <f>F34</f>
        <v>630800</v>
      </c>
      <c r="H34" s="49">
        <f>+D11</f>
        <v>6220</v>
      </c>
      <c r="I34" s="49">
        <v>0</v>
      </c>
      <c r="J34" s="49">
        <v>0</v>
      </c>
      <c r="K34" s="49">
        <v>0</v>
      </c>
      <c r="L34" s="25"/>
    </row>
    <row r="35" spans="2:12" ht="15">
      <c r="B35" s="48"/>
      <c r="C35" s="48"/>
      <c r="D35" s="48"/>
      <c r="E35" s="49"/>
      <c r="F35" s="49"/>
      <c r="G35" s="49"/>
      <c r="H35" s="49"/>
      <c r="I35" s="49"/>
      <c r="J35" s="49"/>
      <c r="K35" s="49"/>
      <c r="L35" s="25"/>
    </row>
    <row r="36" spans="2:12" ht="15">
      <c r="B36" s="48" t="s">
        <v>93</v>
      </c>
      <c r="C36" s="50" t="s">
        <v>75</v>
      </c>
      <c r="D36" s="50" t="s">
        <v>90</v>
      </c>
      <c r="E36" s="51">
        <f>+C22</f>
        <v>614900</v>
      </c>
      <c r="F36" s="51">
        <f>+E36</f>
        <v>614900</v>
      </c>
      <c r="G36" s="51">
        <f>F36</f>
        <v>614900</v>
      </c>
      <c r="H36" s="51">
        <f>+H22</f>
        <v>39990</v>
      </c>
      <c r="I36" s="51">
        <v>0</v>
      </c>
      <c r="J36" s="51">
        <v>0</v>
      </c>
      <c r="K36" s="51">
        <v>0</v>
      </c>
      <c r="L36" s="25"/>
    </row>
    <row r="37" spans="2:12" ht="15">
      <c r="B37" s="48"/>
      <c r="C37" s="48"/>
      <c r="D37" s="48"/>
      <c r="E37" s="49"/>
      <c r="F37" s="49"/>
      <c r="G37" s="49"/>
      <c r="H37" s="49"/>
      <c r="I37" s="49"/>
      <c r="J37" s="49"/>
      <c r="K37" s="49"/>
      <c r="L37" s="25"/>
    </row>
    <row r="38" spans="2:12" ht="15">
      <c r="B38" s="48" t="s">
        <v>88</v>
      </c>
      <c r="C38" s="48" t="s">
        <v>91</v>
      </c>
      <c r="D38" s="48" t="s">
        <v>92</v>
      </c>
      <c r="E38" s="49">
        <f>+C25</f>
        <v>159235</v>
      </c>
      <c r="F38" s="49">
        <f>+III!D13</f>
        <v>152500</v>
      </c>
      <c r="G38" s="49">
        <f>F38</f>
        <v>152500</v>
      </c>
      <c r="H38" s="49">
        <f>+I25</f>
        <v>15250</v>
      </c>
      <c r="I38" s="49">
        <v>0</v>
      </c>
      <c r="J38" s="49">
        <v>0</v>
      </c>
      <c r="K38" s="49">
        <v>0</v>
      </c>
      <c r="L38" s="25"/>
    </row>
    <row r="39" spans="2:12" ht="15">
      <c r="B39" s="48"/>
      <c r="C39" s="48"/>
      <c r="D39" s="48"/>
      <c r="E39" s="49"/>
      <c r="F39" s="49"/>
      <c r="G39" s="49"/>
      <c r="H39" s="49"/>
      <c r="I39" s="49"/>
      <c r="J39" s="49"/>
      <c r="K39" s="49"/>
      <c r="L39" s="25"/>
    </row>
    <row r="40" spans="2:12" ht="15">
      <c r="B40" s="52"/>
      <c r="C40" s="52"/>
      <c r="D40" s="52"/>
      <c r="E40" s="53">
        <f t="shared" ref="E40:K40" si="1">SUM(E34:E39)</f>
        <v>1404935</v>
      </c>
      <c r="F40" s="53">
        <f t="shared" si="1"/>
        <v>1398200</v>
      </c>
      <c r="G40" s="53">
        <f t="shared" si="1"/>
        <v>1398200</v>
      </c>
      <c r="H40" s="53">
        <f t="shared" si="1"/>
        <v>61460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25"/>
    </row>
  </sheetData>
  <pageMargins left="0.39370078740157483" right="0.39370078740157483" top="0.39370078740157483" bottom="0.39370078740157483" header="0.31496062992125984" footer="0.31496062992125984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workbookViewId="0">
      <selection activeCell="B10" sqref="B10"/>
    </sheetView>
  </sheetViews>
  <sheetFormatPr defaultRowHeight="12.75"/>
  <cols>
    <col min="1" max="1" width="37.140625" style="36" customWidth="1"/>
    <col min="2" max="2" width="16.85546875" style="38" bestFit="1" customWidth="1"/>
    <col min="3" max="3" width="13.28515625" style="36" bestFit="1" customWidth="1"/>
    <col min="4" max="4" width="10.42578125" style="36" customWidth="1"/>
    <col min="5" max="7" width="9.140625" style="36"/>
    <col min="8" max="8" width="31.42578125" style="36" bestFit="1" customWidth="1"/>
    <col min="9" max="9" width="11.5703125" style="36" customWidth="1"/>
    <col min="10" max="16384" width="9.140625" style="36"/>
  </cols>
  <sheetData>
    <row r="1" spans="1:9">
      <c r="A1" s="45" t="s">
        <v>48</v>
      </c>
      <c r="B1" s="21"/>
    </row>
    <row r="2" spans="1:9">
      <c r="A2" s="45" t="s">
        <v>49</v>
      </c>
      <c r="B2" s="21"/>
    </row>
    <row r="3" spans="1:9">
      <c r="A3" s="46" t="s">
        <v>50</v>
      </c>
      <c r="B3" s="21"/>
    </row>
    <row r="4" spans="1:9">
      <c r="A4" s="3" t="s">
        <v>68</v>
      </c>
      <c r="B4" s="21"/>
    </row>
    <row r="5" spans="1:9">
      <c r="A5" s="14"/>
      <c r="B5" s="21"/>
    </row>
    <row r="6" spans="1:9" ht="25.5">
      <c r="A6" s="37" t="s">
        <v>22</v>
      </c>
      <c r="B6" s="19" t="s">
        <v>23</v>
      </c>
      <c r="C6" s="42" t="s">
        <v>33</v>
      </c>
      <c r="D6" s="42" t="s">
        <v>29</v>
      </c>
      <c r="E6" s="42" t="s">
        <v>47</v>
      </c>
    </row>
    <row r="7" spans="1:9">
      <c r="A7" s="7" t="s">
        <v>64</v>
      </c>
      <c r="B7" s="24">
        <v>502203</v>
      </c>
      <c r="C7" s="38">
        <v>5022</v>
      </c>
      <c r="D7" s="36">
        <v>5022</v>
      </c>
      <c r="E7" s="43">
        <f>C7-D7</f>
        <v>0</v>
      </c>
    </row>
    <row r="8" spans="1:9">
      <c r="A8" s="7" t="s">
        <v>65</v>
      </c>
      <c r="B8" s="24">
        <v>9028</v>
      </c>
      <c r="C8" s="38">
        <v>0</v>
      </c>
      <c r="D8" s="36">
        <v>0</v>
      </c>
      <c r="E8" s="43">
        <f t="shared" ref="E8:E9" si="0">C8-D8</f>
        <v>0</v>
      </c>
    </row>
    <row r="9" spans="1:9">
      <c r="A9" s="7" t="s">
        <v>66</v>
      </c>
      <c r="B9" s="24">
        <v>119569</v>
      </c>
      <c r="C9" s="38">
        <v>1196</v>
      </c>
      <c r="D9" s="36">
        <v>1198</v>
      </c>
      <c r="E9" s="43">
        <f t="shared" si="0"/>
        <v>-2</v>
      </c>
    </row>
    <row r="10" spans="1:9">
      <c r="A10" s="37"/>
      <c r="B10" s="19">
        <f>SUM(B7:B9)</f>
        <v>630800</v>
      </c>
      <c r="C10" s="19">
        <f>SUM(C7:C9)</f>
        <v>6218</v>
      </c>
      <c r="D10" s="19">
        <f>SUM(D7:D9)</f>
        <v>6220</v>
      </c>
      <c r="F10" s="43"/>
      <c r="H10" s="43"/>
      <c r="I10" s="38"/>
    </row>
    <row r="11" spans="1:9">
      <c r="A11" s="39"/>
      <c r="B11" s="40"/>
      <c r="C11" s="40"/>
      <c r="D11" s="43"/>
      <c r="I11" s="38"/>
    </row>
    <row r="12" spans="1:9">
      <c r="A12" s="39"/>
      <c r="B12" s="40"/>
      <c r="C12" s="40"/>
      <c r="D12" s="43"/>
      <c r="I12" s="38"/>
    </row>
    <row r="13" spans="1:9">
      <c r="A13" s="39"/>
      <c r="B13" s="40"/>
      <c r="C13" s="40"/>
      <c r="D13" s="43"/>
      <c r="I13" s="38"/>
    </row>
    <row r="14" spans="1:9">
      <c r="A14" s="39"/>
      <c r="B14" s="40"/>
      <c r="C14" s="40"/>
      <c r="D14" s="43"/>
      <c r="I14" s="38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topLeftCell="A5" workbookViewId="0">
      <selection activeCell="A23" sqref="A23"/>
    </sheetView>
  </sheetViews>
  <sheetFormatPr defaultRowHeight="12.75"/>
  <cols>
    <col min="1" max="1" width="9.85546875" style="17" customWidth="1"/>
    <col min="2" max="2" width="26.28515625" style="17" customWidth="1"/>
    <col min="3" max="3" width="9.5703125" style="21" customWidth="1"/>
    <col min="4" max="4" width="14" style="17" bestFit="1" customWidth="1"/>
    <col min="5" max="16384" width="9.140625" style="17"/>
  </cols>
  <sheetData>
    <row r="1" spans="1:4">
      <c r="A1" s="45" t="s">
        <v>48</v>
      </c>
      <c r="B1" s="15"/>
      <c r="C1" s="16"/>
      <c r="D1" s="15"/>
    </row>
    <row r="2" spans="1:4">
      <c r="A2" s="45" t="s">
        <v>49</v>
      </c>
      <c r="B2" s="15"/>
      <c r="C2" s="16"/>
      <c r="D2" s="15"/>
    </row>
    <row r="3" spans="1:4">
      <c r="A3" s="46" t="s">
        <v>50</v>
      </c>
      <c r="B3" s="15"/>
      <c r="C3" s="16"/>
      <c r="D3" s="15"/>
    </row>
    <row r="4" spans="1:4">
      <c r="A4" s="3" t="s">
        <v>69</v>
      </c>
      <c r="B4" s="15"/>
      <c r="C4" s="16"/>
      <c r="D4" s="15"/>
    </row>
    <row r="5" spans="1:4">
      <c r="A5" s="15"/>
      <c r="B5" s="15"/>
      <c r="C5" s="16"/>
      <c r="D5" s="15"/>
    </row>
    <row r="6" spans="1:4" ht="25.5">
      <c r="A6" s="18" t="s">
        <v>30</v>
      </c>
      <c r="B6" s="18" t="s">
        <v>22</v>
      </c>
      <c r="C6" s="19" t="s">
        <v>23</v>
      </c>
      <c r="D6" s="20" t="s">
        <v>33</v>
      </c>
    </row>
    <row r="7" spans="1:4">
      <c r="A7" s="12">
        <v>41974</v>
      </c>
      <c r="B7" s="7" t="s">
        <v>61</v>
      </c>
      <c r="C7" s="10">
        <v>20000</v>
      </c>
      <c r="D7" s="24">
        <v>0</v>
      </c>
    </row>
    <row r="8" spans="1:4">
      <c r="A8" s="12">
        <v>42005</v>
      </c>
      <c r="B8" s="7" t="s">
        <v>61</v>
      </c>
      <c r="C8" s="10">
        <v>20000</v>
      </c>
      <c r="D8" s="24">
        <v>0</v>
      </c>
    </row>
    <row r="9" spans="1:4">
      <c r="A9" s="12">
        <v>42037</v>
      </c>
      <c r="B9" s="7" t="s">
        <v>61</v>
      </c>
      <c r="C9" s="10">
        <v>20000</v>
      </c>
      <c r="D9" s="24">
        <v>0</v>
      </c>
    </row>
    <row r="10" spans="1:4">
      <c r="A10" s="12">
        <v>42065</v>
      </c>
      <c r="B10" s="7" t="s">
        <v>61</v>
      </c>
      <c r="C10" s="10">
        <v>20000</v>
      </c>
      <c r="D10" s="24">
        <v>0</v>
      </c>
    </row>
    <row r="11" spans="1:4">
      <c r="A11" s="12">
        <v>41730</v>
      </c>
      <c r="B11" s="7" t="s">
        <v>62</v>
      </c>
      <c r="C11" s="10">
        <v>31000</v>
      </c>
      <c r="D11" s="24">
        <f>C11*10%</f>
        <v>3100</v>
      </c>
    </row>
    <row r="12" spans="1:4">
      <c r="A12" s="12">
        <v>41760</v>
      </c>
      <c r="B12" s="7" t="s">
        <v>62</v>
      </c>
      <c r="C12" s="10">
        <v>31000</v>
      </c>
      <c r="D12" s="24">
        <f t="shared" ref="D12:D22" si="0">C12*10%</f>
        <v>3100</v>
      </c>
    </row>
    <row r="13" spans="1:4">
      <c r="A13" s="12">
        <v>41791</v>
      </c>
      <c r="B13" s="7" t="s">
        <v>62</v>
      </c>
      <c r="C13" s="10">
        <v>31000</v>
      </c>
      <c r="D13" s="24">
        <f t="shared" si="0"/>
        <v>3100</v>
      </c>
    </row>
    <row r="14" spans="1:4">
      <c r="A14" s="12">
        <v>41821</v>
      </c>
      <c r="B14" s="7" t="s">
        <v>62</v>
      </c>
      <c r="C14" s="10">
        <v>34100</v>
      </c>
      <c r="D14" s="24">
        <f t="shared" si="0"/>
        <v>3410</v>
      </c>
    </row>
    <row r="15" spans="1:4">
      <c r="A15" s="12">
        <v>41852</v>
      </c>
      <c r="B15" s="7" t="s">
        <v>62</v>
      </c>
      <c r="C15" s="10">
        <v>34100</v>
      </c>
      <c r="D15" s="24">
        <f t="shared" si="0"/>
        <v>3410</v>
      </c>
    </row>
    <row r="16" spans="1:4">
      <c r="A16" s="12">
        <v>41883</v>
      </c>
      <c r="B16" s="7" t="s">
        <v>62</v>
      </c>
      <c r="C16" s="10">
        <v>34100</v>
      </c>
      <c r="D16" s="24">
        <f t="shared" si="0"/>
        <v>3410</v>
      </c>
    </row>
    <row r="17" spans="1:4">
      <c r="A17" s="12">
        <v>41913</v>
      </c>
      <c r="B17" s="7" t="s">
        <v>62</v>
      </c>
      <c r="C17" s="10">
        <v>34100</v>
      </c>
      <c r="D17" s="24">
        <f t="shared" si="0"/>
        <v>3410</v>
      </c>
    </row>
    <row r="18" spans="1:4">
      <c r="A18" s="12">
        <v>41944</v>
      </c>
      <c r="B18" s="7" t="s">
        <v>62</v>
      </c>
      <c r="C18" s="10">
        <v>34100</v>
      </c>
      <c r="D18" s="24">
        <f t="shared" si="0"/>
        <v>3410</v>
      </c>
    </row>
    <row r="19" spans="1:4">
      <c r="A19" s="12">
        <v>41974</v>
      </c>
      <c r="B19" s="7" t="s">
        <v>62</v>
      </c>
      <c r="C19" s="10">
        <v>34100</v>
      </c>
      <c r="D19" s="24">
        <f t="shared" si="0"/>
        <v>3410</v>
      </c>
    </row>
    <row r="20" spans="1:4">
      <c r="A20" s="12">
        <v>42005</v>
      </c>
      <c r="B20" s="7" t="s">
        <v>62</v>
      </c>
      <c r="C20" s="10">
        <v>34100</v>
      </c>
      <c r="D20" s="24">
        <f t="shared" si="0"/>
        <v>3410</v>
      </c>
    </row>
    <row r="21" spans="1:4">
      <c r="A21" s="12">
        <v>42037</v>
      </c>
      <c r="B21" s="7" t="s">
        <v>62</v>
      </c>
      <c r="C21" s="10">
        <v>34100</v>
      </c>
      <c r="D21" s="24">
        <f t="shared" si="0"/>
        <v>3410</v>
      </c>
    </row>
    <row r="22" spans="1:4">
      <c r="A22" s="12">
        <v>42065</v>
      </c>
      <c r="B22" s="7" t="s">
        <v>62</v>
      </c>
      <c r="C22" s="10">
        <v>34100</v>
      </c>
      <c r="D22" s="24">
        <f t="shared" si="0"/>
        <v>3410</v>
      </c>
    </row>
    <row r="23" spans="1:4">
      <c r="A23" s="12">
        <v>41858</v>
      </c>
      <c r="B23" s="7" t="s">
        <v>63</v>
      </c>
      <c r="C23" s="10">
        <v>15000</v>
      </c>
      <c r="D23" s="24">
        <v>0</v>
      </c>
    </row>
    <row r="24" spans="1:4">
      <c r="A24" s="12">
        <v>41889</v>
      </c>
      <c r="B24" s="7" t="s">
        <v>63</v>
      </c>
      <c r="C24" s="10">
        <v>15000</v>
      </c>
      <c r="D24" s="24">
        <v>0</v>
      </c>
    </row>
    <row r="25" spans="1:4">
      <c r="A25" s="12">
        <v>41919</v>
      </c>
      <c r="B25" s="7" t="s">
        <v>63</v>
      </c>
      <c r="C25" s="10">
        <v>15000</v>
      </c>
      <c r="D25" s="24">
        <v>0</v>
      </c>
    </row>
    <row r="26" spans="1:4">
      <c r="A26" s="12">
        <v>41950</v>
      </c>
      <c r="B26" s="7" t="s">
        <v>63</v>
      </c>
      <c r="C26" s="10">
        <v>15000</v>
      </c>
      <c r="D26" s="24">
        <v>0</v>
      </c>
    </row>
    <row r="27" spans="1:4">
      <c r="A27" s="12">
        <v>41978</v>
      </c>
      <c r="B27" s="7" t="s">
        <v>63</v>
      </c>
      <c r="C27" s="10">
        <v>15000</v>
      </c>
      <c r="D27" s="24">
        <v>0</v>
      </c>
    </row>
    <row r="28" spans="1:4">
      <c r="A28" s="12">
        <v>42009</v>
      </c>
      <c r="B28" s="7" t="s">
        <v>63</v>
      </c>
      <c r="C28" s="10">
        <v>15000</v>
      </c>
      <c r="D28" s="24">
        <v>0</v>
      </c>
    </row>
    <row r="29" spans="1:4">
      <c r="A29" s="12">
        <v>42037</v>
      </c>
      <c r="B29" s="7" t="s">
        <v>63</v>
      </c>
      <c r="C29" s="10">
        <v>15000</v>
      </c>
      <c r="D29" s="24">
        <v>0</v>
      </c>
    </row>
    <row r="30" spans="1:4">
      <c r="A30" s="12">
        <v>42065</v>
      </c>
      <c r="B30" s="7" t="s">
        <v>63</v>
      </c>
      <c r="C30" s="10">
        <v>15000</v>
      </c>
      <c r="D30" s="24">
        <v>0</v>
      </c>
    </row>
    <row r="31" spans="1:4">
      <c r="A31" s="12">
        <v>42094</v>
      </c>
      <c r="B31" s="7" t="s">
        <v>63</v>
      </c>
      <c r="C31" s="10">
        <v>15000</v>
      </c>
      <c r="D31" s="24">
        <v>0</v>
      </c>
    </row>
    <row r="32" spans="1:4">
      <c r="A32" s="22"/>
      <c r="B32" s="22"/>
      <c r="C32" s="23">
        <f>SUM(C7:C31)</f>
        <v>614900</v>
      </c>
      <c r="D32" s="23">
        <f>SUM(D7:D31)</f>
        <v>39990</v>
      </c>
    </row>
    <row r="34" spans="2:4">
      <c r="B34" s="4" t="s">
        <v>31</v>
      </c>
      <c r="C34" s="4"/>
      <c r="D34" s="13">
        <f>'Master Sheet'!D22</f>
        <v>39990</v>
      </c>
    </row>
    <row r="35" spans="2:4">
      <c r="B35" s="4"/>
      <c r="C35" s="4"/>
      <c r="D35" s="4"/>
    </row>
    <row r="36" spans="2:4">
      <c r="B36" s="4" t="s">
        <v>32</v>
      </c>
      <c r="C36" s="4"/>
      <c r="D36" s="13">
        <f>D32-D34</f>
        <v>0</v>
      </c>
    </row>
    <row r="37" spans="2:4">
      <c r="B37" s="4"/>
      <c r="C37" s="4"/>
      <c r="D37" s="4"/>
    </row>
  </sheetData>
  <sortState ref="A8:D32">
    <sortCondition ref="B8:B3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13" sqref="E13"/>
    </sheetView>
  </sheetViews>
  <sheetFormatPr defaultRowHeight="12.75"/>
  <cols>
    <col min="1" max="1" width="10.42578125" style="4" bestFit="1" customWidth="1"/>
    <col min="2" max="2" width="27" style="4" bestFit="1" customWidth="1"/>
    <col min="3" max="3" width="10.5703125" style="4" bestFit="1" customWidth="1"/>
    <col min="4" max="4" width="12.42578125" style="4" bestFit="1" customWidth="1"/>
    <col min="5" max="5" width="14.28515625" style="4" customWidth="1"/>
    <col min="6" max="16384" width="9.140625" style="4"/>
  </cols>
  <sheetData>
    <row r="1" spans="1:7" s="3" customFormat="1">
      <c r="A1" s="45" t="s">
        <v>48</v>
      </c>
    </row>
    <row r="2" spans="1:7" s="3" customFormat="1">
      <c r="A2" s="45" t="s">
        <v>49</v>
      </c>
    </row>
    <row r="3" spans="1:7" s="3" customFormat="1">
      <c r="A3" s="46" t="s">
        <v>50</v>
      </c>
    </row>
    <row r="4" spans="1:7">
      <c r="A4" s="3" t="s">
        <v>70</v>
      </c>
    </row>
    <row r="6" spans="1:7" s="3" customFormat="1" ht="38.25">
      <c r="A6" s="18" t="s">
        <v>30</v>
      </c>
      <c r="B6" s="18" t="s">
        <v>22</v>
      </c>
      <c r="C6" s="19" t="s">
        <v>23</v>
      </c>
      <c r="D6" s="19" t="s">
        <v>24</v>
      </c>
      <c r="E6" s="20" t="s">
        <v>33</v>
      </c>
      <c r="F6" s="20" t="s">
        <v>29</v>
      </c>
    </row>
    <row r="7" spans="1:7">
      <c r="A7" s="41">
        <v>41755</v>
      </c>
      <c r="B7" s="7" t="s">
        <v>94</v>
      </c>
      <c r="C7" s="10">
        <v>1500</v>
      </c>
      <c r="D7" s="10"/>
      <c r="E7" s="6"/>
      <c r="F7" s="6"/>
    </row>
    <row r="8" spans="1:7">
      <c r="A8" s="41">
        <v>41755</v>
      </c>
      <c r="B8" s="7" t="s">
        <v>94</v>
      </c>
      <c r="C8" s="10">
        <v>2535</v>
      </c>
      <c r="D8" s="10"/>
      <c r="E8" s="6"/>
      <c r="F8" s="6"/>
    </row>
    <row r="9" spans="1:7">
      <c r="A9" s="41">
        <v>41932</v>
      </c>
      <c r="B9" s="7" t="s">
        <v>94</v>
      </c>
      <c r="C9" s="27">
        <v>2700</v>
      </c>
      <c r="D9" s="10">
        <f>SUM(C7:C9)</f>
        <v>6735</v>
      </c>
      <c r="E9" s="6">
        <v>0</v>
      </c>
      <c r="F9" s="6"/>
      <c r="G9" s="4" t="s">
        <v>77</v>
      </c>
    </row>
    <row r="10" spans="1:7">
      <c r="A10" s="41"/>
      <c r="B10" s="7"/>
      <c r="C10" s="10"/>
      <c r="D10" s="10"/>
      <c r="E10" s="6"/>
      <c r="F10" s="6"/>
    </row>
    <row r="11" spans="1:7">
      <c r="A11" s="41">
        <v>41764</v>
      </c>
      <c r="B11" s="7" t="s">
        <v>53</v>
      </c>
      <c r="C11" s="10">
        <v>10000</v>
      </c>
      <c r="D11" s="10"/>
      <c r="E11" s="6"/>
      <c r="F11" s="6"/>
    </row>
    <row r="12" spans="1:7">
      <c r="A12" s="41">
        <v>41835</v>
      </c>
      <c r="B12" s="7" t="s">
        <v>53</v>
      </c>
      <c r="C12" s="10">
        <v>2500</v>
      </c>
      <c r="D12" s="10"/>
      <c r="E12" s="6"/>
      <c r="F12" s="6"/>
    </row>
    <row r="13" spans="1:7">
      <c r="A13" s="41">
        <v>41900</v>
      </c>
      <c r="B13" s="7" t="s">
        <v>53</v>
      </c>
      <c r="C13" s="10">
        <v>140000</v>
      </c>
      <c r="D13" s="10">
        <f>SUM(C11:C13)</f>
        <v>152500</v>
      </c>
      <c r="E13" s="6">
        <f>+D13*10%</f>
        <v>15250</v>
      </c>
      <c r="F13" s="6">
        <f>+E13</f>
        <v>15250</v>
      </c>
    </row>
    <row r="14" spans="1:7">
      <c r="A14" s="5"/>
      <c r="B14" s="5"/>
      <c r="C14" s="5"/>
      <c r="D14" s="44">
        <f>SUM(D7:D13)</f>
        <v>159235</v>
      </c>
      <c r="E14" s="44">
        <v>0</v>
      </c>
      <c r="F14" s="44">
        <v>0</v>
      </c>
    </row>
  </sheetData>
  <sortState ref="A7:D14">
    <sortCondition ref="B7:B14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5"/>
  <sheetViews>
    <sheetView topLeftCell="E1" workbookViewId="0">
      <selection activeCell="Q15" sqref="Q15"/>
    </sheetView>
  </sheetViews>
  <sheetFormatPr defaultRowHeight="15"/>
  <cols>
    <col min="1" max="1" width="3" customWidth="1"/>
    <col min="2" max="2" width="10.42578125" style="25" customWidth="1"/>
    <col min="3" max="3" width="6.28515625" customWidth="1"/>
    <col min="4" max="4" width="9.5703125" style="26" customWidth="1"/>
    <col min="5" max="6" width="9.5703125" customWidth="1"/>
    <col min="7" max="7" width="8" customWidth="1"/>
    <col min="8" max="8" width="8.5703125" customWidth="1"/>
    <col min="9" max="9" width="12.42578125" bestFit="1" customWidth="1"/>
    <col min="10" max="10" width="11.85546875" bestFit="1" customWidth="1"/>
    <col min="11" max="11" width="12" bestFit="1" customWidth="1"/>
    <col min="12" max="12" width="11.7109375" bestFit="1" customWidth="1"/>
    <col min="13" max="13" width="11.28515625" bestFit="1" customWidth="1"/>
    <col min="14" max="14" width="10.28515625" bestFit="1" customWidth="1"/>
    <col min="15" max="15" width="8" customWidth="1"/>
    <col min="16" max="17" width="10.5703125" bestFit="1" customWidth="1"/>
  </cols>
  <sheetData>
    <row r="1" spans="1:16">
      <c r="A1" s="45" t="s">
        <v>48</v>
      </c>
    </row>
    <row r="2" spans="1:16">
      <c r="A2" s="45" t="s">
        <v>49</v>
      </c>
    </row>
    <row r="3" spans="1:16">
      <c r="A3" s="46" t="s">
        <v>50</v>
      </c>
    </row>
    <row r="4" spans="1:16" s="25" customFormat="1">
      <c r="A4" s="3" t="s">
        <v>71</v>
      </c>
      <c r="D4" s="26"/>
    </row>
    <row r="5" spans="1:16" s="25" customFormat="1">
      <c r="D5" s="26"/>
    </row>
    <row r="6" spans="1:16">
      <c r="B6" s="31" t="s">
        <v>21</v>
      </c>
      <c r="C6" s="2" t="s">
        <v>46</v>
      </c>
      <c r="D6" s="28" t="s">
        <v>34</v>
      </c>
      <c r="E6" s="28" t="s">
        <v>35</v>
      </c>
      <c r="F6" s="28" t="s">
        <v>36</v>
      </c>
      <c r="G6" s="28" t="s">
        <v>38</v>
      </c>
      <c r="H6" s="28" t="s">
        <v>37</v>
      </c>
      <c r="I6" s="28" t="s">
        <v>39</v>
      </c>
      <c r="J6" s="28" t="s">
        <v>40</v>
      </c>
      <c r="K6" s="28" t="s">
        <v>41</v>
      </c>
      <c r="L6" s="28" t="s">
        <v>42</v>
      </c>
      <c r="M6" s="28" t="s">
        <v>43</v>
      </c>
      <c r="N6" s="28" t="s">
        <v>44</v>
      </c>
      <c r="O6" s="28" t="s">
        <v>45</v>
      </c>
      <c r="P6" s="28" t="s">
        <v>24</v>
      </c>
    </row>
    <row r="7" spans="1:16">
      <c r="B7" s="1">
        <v>1</v>
      </c>
      <c r="C7" s="7" t="s">
        <v>54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8000</v>
      </c>
      <c r="K7" s="29">
        <v>8000</v>
      </c>
      <c r="L7" s="29">
        <v>8000</v>
      </c>
      <c r="M7" s="29">
        <v>8000</v>
      </c>
      <c r="N7" s="29">
        <v>8000</v>
      </c>
      <c r="O7" s="29">
        <v>8000</v>
      </c>
      <c r="P7" s="30">
        <f t="shared" ref="P7:P13" si="0">SUM(D7:O7)</f>
        <v>48000</v>
      </c>
    </row>
    <row r="8" spans="1:16">
      <c r="B8" s="1">
        <f>B7+1</f>
        <v>2</v>
      </c>
      <c r="C8" s="7" t="s">
        <v>55</v>
      </c>
      <c r="D8" s="29">
        <v>25000</v>
      </c>
      <c r="E8" s="29">
        <v>25000</v>
      </c>
      <c r="F8" s="29">
        <v>25000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30">
        <f t="shared" si="0"/>
        <v>75000</v>
      </c>
    </row>
    <row r="9" spans="1:16" s="25" customFormat="1">
      <c r="B9" s="1">
        <f t="shared" ref="B9:B13" si="1">B8+1</f>
        <v>3</v>
      </c>
      <c r="C9" s="7" t="s">
        <v>56</v>
      </c>
      <c r="D9" s="29">
        <v>25000</v>
      </c>
      <c r="E9" s="29">
        <v>25000</v>
      </c>
      <c r="F9" s="29">
        <v>25000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30">
        <f t="shared" si="0"/>
        <v>75000</v>
      </c>
    </row>
    <row r="10" spans="1:16" s="25" customFormat="1">
      <c r="B10" s="1">
        <f t="shared" si="1"/>
        <v>4</v>
      </c>
      <c r="C10" s="7" t="s">
        <v>57</v>
      </c>
      <c r="D10" s="29">
        <v>10000</v>
      </c>
      <c r="E10" s="29">
        <v>10000</v>
      </c>
      <c r="F10" s="29">
        <v>10000</v>
      </c>
      <c r="G10" s="29">
        <v>10000</v>
      </c>
      <c r="H10" s="29">
        <v>10000</v>
      </c>
      <c r="I10" s="29">
        <v>10000</v>
      </c>
      <c r="J10" s="29">
        <v>10000</v>
      </c>
      <c r="K10" s="29">
        <v>0</v>
      </c>
      <c r="L10" s="29">
        <v>10000</v>
      </c>
      <c r="M10" s="29">
        <v>10000</v>
      </c>
      <c r="N10" s="29">
        <v>10000</v>
      </c>
      <c r="O10" s="29">
        <v>10000</v>
      </c>
      <c r="P10" s="30">
        <f t="shared" si="0"/>
        <v>110000</v>
      </c>
    </row>
    <row r="11" spans="1:16" s="25" customFormat="1">
      <c r="B11" s="1">
        <f t="shared" si="1"/>
        <v>5</v>
      </c>
      <c r="C11" s="7" t="s">
        <v>58</v>
      </c>
      <c r="D11" s="29">
        <v>0</v>
      </c>
      <c r="E11" s="29">
        <v>0</v>
      </c>
      <c r="F11" s="29">
        <v>10000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30">
        <f t="shared" si="0"/>
        <v>10000</v>
      </c>
    </row>
    <row r="12" spans="1:16" s="25" customFormat="1">
      <c r="B12" s="1">
        <f t="shared" si="1"/>
        <v>6</v>
      </c>
      <c r="C12" s="7" t="s">
        <v>59</v>
      </c>
      <c r="D12" s="29">
        <v>9000</v>
      </c>
      <c r="E12" s="29">
        <v>9000</v>
      </c>
      <c r="F12" s="29">
        <v>9000</v>
      </c>
      <c r="G12" s="29">
        <v>9000</v>
      </c>
      <c r="H12" s="29">
        <v>9000</v>
      </c>
      <c r="I12" s="29">
        <v>9000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30">
        <f t="shared" si="0"/>
        <v>54000</v>
      </c>
    </row>
    <row r="13" spans="1:16" s="25" customFormat="1">
      <c r="B13" s="1">
        <f t="shared" si="1"/>
        <v>7</v>
      </c>
      <c r="C13" s="7" t="s">
        <v>60</v>
      </c>
      <c r="D13" s="29">
        <v>8000</v>
      </c>
      <c r="E13" s="29">
        <v>8000</v>
      </c>
      <c r="F13" s="29">
        <v>8000</v>
      </c>
      <c r="G13" s="29">
        <v>8000</v>
      </c>
      <c r="H13" s="29">
        <v>8000</v>
      </c>
      <c r="I13" s="29">
        <v>8000</v>
      </c>
      <c r="J13" s="29">
        <v>0</v>
      </c>
      <c r="K13" s="29">
        <v>7500</v>
      </c>
      <c r="L13" s="29">
        <v>0</v>
      </c>
      <c r="M13" s="29">
        <v>0</v>
      </c>
      <c r="N13" s="29">
        <v>0</v>
      </c>
      <c r="O13" s="29">
        <v>0</v>
      </c>
      <c r="P13" s="30">
        <f t="shared" si="0"/>
        <v>55500</v>
      </c>
    </row>
    <row r="14" spans="1:16" s="25" customFormat="1">
      <c r="B14" s="2"/>
      <c r="C14" s="2" t="s">
        <v>24</v>
      </c>
      <c r="D14" s="32">
        <f t="shared" ref="D14:P14" si="2">SUM(D7:D13)</f>
        <v>77000</v>
      </c>
      <c r="E14" s="32">
        <f t="shared" si="2"/>
        <v>77000</v>
      </c>
      <c r="F14" s="32">
        <f t="shared" si="2"/>
        <v>87000</v>
      </c>
      <c r="G14" s="32">
        <f t="shared" si="2"/>
        <v>27000</v>
      </c>
      <c r="H14" s="32">
        <f t="shared" si="2"/>
        <v>27000</v>
      </c>
      <c r="I14" s="32">
        <f t="shared" si="2"/>
        <v>27000</v>
      </c>
      <c r="J14" s="32">
        <f t="shared" si="2"/>
        <v>18000</v>
      </c>
      <c r="K14" s="32">
        <f t="shared" si="2"/>
        <v>15500</v>
      </c>
      <c r="L14" s="32">
        <f t="shared" si="2"/>
        <v>18000</v>
      </c>
      <c r="M14" s="32">
        <f t="shared" si="2"/>
        <v>18000</v>
      </c>
      <c r="N14" s="32">
        <f t="shared" si="2"/>
        <v>18000</v>
      </c>
      <c r="O14" s="32">
        <f t="shared" si="2"/>
        <v>18000</v>
      </c>
      <c r="P14" s="32">
        <f t="shared" si="2"/>
        <v>427500</v>
      </c>
    </row>
    <row r="15" spans="1:16" s="25" customFormat="1">
      <c r="B15" s="34"/>
      <c r="C15" s="34"/>
      <c r="D15" s="35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</sheetData>
  <pageMargins left="0.7" right="0.7" top="0.75" bottom="0.75" header="0.3" footer="0.3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Master Sheet</vt:lpstr>
      <vt:lpstr>Annexure I</vt:lpstr>
      <vt:lpstr>II</vt:lpstr>
      <vt:lpstr>III</vt:lpstr>
      <vt:lpstr>IV</vt:lpstr>
      <vt:lpstr>'Annexure I'!Print_Area</vt:lpstr>
      <vt:lpstr>IV!Print_Area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2015-09-19T04:39:27Z</dcterms:modified>
</cp:coreProperties>
</file>